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Нефтиса\Управление по добыче нефти и газа\Тендеры\Разобрать\ТЗ\2026\ТЗ модерн ПЭД СИН 14.07.2026\"/>
    </mc:Choice>
  </mc:AlternateContent>
  <xr:revisionPtr revIDLastSave="0" documentId="13_ncr:1_{D87E4AEE-F6FF-41AC-9160-7043029DE4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.1.1 " sheetId="18" r:id="rId1"/>
    <sheet name="3.1.2" sheetId="21" r:id="rId2"/>
    <sheet name="3.1.3" sheetId="22" r:id="rId3"/>
  </sheets>
  <definedNames>
    <definedName name="_xlnm._FilterDatabase" localSheetId="0" hidden="1">'3.1.1 '!$A$6:$F$18</definedName>
    <definedName name="_xlnm._FilterDatabase" localSheetId="1" hidden="1">'3.1.2'!$A$6:$F$24</definedName>
    <definedName name="_xlnm._FilterDatabase" localSheetId="2" hidden="1">'3.1.3'!$A$6:$F$16</definedName>
    <definedName name="_xlnm.Print_Area" localSheetId="0">'3.1.1 '!$A$1:$L$23</definedName>
    <definedName name="_xlnm.Print_Area" localSheetId="1">'3.1.2'!$A$1:$N$29</definedName>
    <definedName name="_xlnm.Print_Area" localSheetId="2">'3.1.3'!$A$1:$L$21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22" l="1"/>
  <c r="J13" i="22"/>
  <c r="J12" i="22"/>
  <c r="J11" i="22"/>
  <c r="J10" i="22"/>
  <c r="J9" i="22"/>
  <c r="J8" i="22"/>
  <c r="J7" i="22"/>
  <c r="K14" i="22"/>
  <c r="K13" i="22"/>
  <c r="L12" i="22"/>
  <c r="K12" i="22"/>
  <c r="K11" i="22"/>
  <c r="K10" i="22"/>
  <c r="K9" i="22"/>
  <c r="L8" i="22"/>
  <c r="K8" i="22"/>
  <c r="K7" i="22"/>
  <c r="K15" i="22" s="1"/>
  <c r="K16" i="22" s="1"/>
  <c r="H14" i="22"/>
  <c r="L14" i="22" s="1"/>
  <c r="H13" i="22"/>
  <c r="L13" i="22" s="1"/>
  <c r="H12" i="22"/>
  <c r="H11" i="22"/>
  <c r="H10" i="22"/>
  <c r="L10" i="22" s="1"/>
  <c r="H9" i="22"/>
  <c r="L9" i="22" s="1"/>
  <c r="H8" i="22"/>
  <c r="H7" i="22"/>
  <c r="N19" i="21"/>
  <c r="N15" i="21"/>
  <c r="N11" i="21"/>
  <c r="N7" i="21"/>
  <c r="M23" i="21"/>
  <c r="M24" i="21" s="1"/>
  <c r="M22" i="21"/>
  <c r="M21" i="21"/>
  <c r="M20" i="21"/>
  <c r="M19" i="21"/>
  <c r="M18" i="21"/>
  <c r="M17" i="21"/>
  <c r="M16" i="21"/>
  <c r="M15" i="21"/>
  <c r="M14" i="21"/>
  <c r="M13" i="21"/>
  <c r="M12" i="21"/>
  <c r="M11" i="21"/>
  <c r="M10" i="21"/>
  <c r="M9" i="21"/>
  <c r="M8" i="21"/>
  <c r="M7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J9" i="21"/>
  <c r="J8" i="21"/>
  <c r="J23" i="21" s="1"/>
  <c r="J24" i="21" s="1"/>
  <c r="J7" i="21"/>
  <c r="H22" i="21"/>
  <c r="N22" i="21" s="1"/>
  <c r="H21" i="21"/>
  <c r="N21" i="21" s="1"/>
  <c r="H20" i="21"/>
  <c r="N20" i="21" s="1"/>
  <c r="H19" i="21"/>
  <c r="H18" i="21"/>
  <c r="N18" i="21" s="1"/>
  <c r="H17" i="21"/>
  <c r="N17" i="21" s="1"/>
  <c r="H16" i="21"/>
  <c r="N16" i="21" s="1"/>
  <c r="H15" i="21"/>
  <c r="H14" i="21"/>
  <c r="N14" i="21" s="1"/>
  <c r="H13" i="21"/>
  <c r="N13" i="21" s="1"/>
  <c r="H12" i="21"/>
  <c r="N12" i="21" s="1"/>
  <c r="H11" i="21"/>
  <c r="H10" i="21"/>
  <c r="N10" i="21" s="1"/>
  <c r="H9" i="21"/>
  <c r="N9" i="21" s="1"/>
  <c r="H8" i="21"/>
  <c r="N8" i="21" s="1"/>
  <c r="H7" i="21"/>
  <c r="H23" i="21" s="1"/>
  <c r="H24" i="21" s="1"/>
  <c r="K16" i="18"/>
  <c r="K15" i="18"/>
  <c r="K14" i="18"/>
  <c r="K13" i="18"/>
  <c r="K12" i="18"/>
  <c r="K11" i="18"/>
  <c r="K10" i="18"/>
  <c r="K9" i="18"/>
  <c r="K8" i="18"/>
  <c r="K7" i="18"/>
  <c r="K17" i="18" s="1"/>
  <c r="K18" i="18" s="1"/>
  <c r="J16" i="18"/>
  <c r="J15" i="18"/>
  <c r="J14" i="18"/>
  <c r="J13" i="18"/>
  <c r="J12" i="18"/>
  <c r="J11" i="18"/>
  <c r="J10" i="18"/>
  <c r="J9" i="18"/>
  <c r="J8" i="18"/>
  <c r="J7" i="18"/>
  <c r="H16" i="18"/>
  <c r="L16" i="18" s="1"/>
  <c r="H15" i="18"/>
  <c r="L15" i="18" s="1"/>
  <c r="H14" i="18"/>
  <c r="H13" i="18"/>
  <c r="H12" i="18"/>
  <c r="L12" i="18" s="1"/>
  <c r="H11" i="18"/>
  <c r="L11" i="18" s="1"/>
  <c r="H10" i="18"/>
  <c r="L10" i="18" s="1"/>
  <c r="H9" i="18"/>
  <c r="H8" i="18"/>
  <c r="L8" i="18" s="1"/>
  <c r="H7" i="18"/>
  <c r="L7" i="18" s="1"/>
  <c r="I17" i="18"/>
  <c r="I18" i="18" s="1"/>
  <c r="G17" i="18"/>
  <c r="L9" i="18" l="1"/>
  <c r="L13" i="18"/>
  <c r="L14" i="18"/>
  <c r="N23" i="21"/>
  <c r="N24" i="21" s="1"/>
  <c r="L7" i="22"/>
  <c r="L11" i="22"/>
  <c r="L15" i="22"/>
  <c r="L16" i="22" s="1"/>
  <c r="L17" i="18"/>
  <c r="L18" i="18" s="1"/>
  <c r="H17" i="18"/>
  <c r="G18" i="18"/>
  <c r="J17" i="18"/>
  <c r="J18" i="18" s="1"/>
  <c r="I15" i="22"/>
  <c r="I16" i="22" s="1"/>
  <c r="G15" i="22"/>
  <c r="G16" i="22" s="1"/>
  <c r="K23" i="21"/>
  <c r="K24" i="21" s="1"/>
  <c r="I23" i="21"/>
  <c r="I24" i="21" s="1"/>
  <c r="G23" i="21"/>
  <c r="G24" i="21" s="1"/>
  <c r="H18" i="18" l="1"/>
  <c r="H15" i="22"/>
  <c r="H16" i="22" s="1"/>
  <c r="J15" i="22"/>
  <c r="L23" i="21"/>
  <c r="L24" i="21" s="1"/>
  <c r="J16" i="22" l="1"/>
</calcChain>
</file>

<file path=xl/sharedStrings.xml><?xml version="1.0" encoding="utf-8"?>
<sst xmlns="http://schemas.openxmlformats.org/spreadsheetml/2006/main" count="209" uniqueCount="114">
  <si>
    <t>Должность</t>
  </si>
  <si>
    <t>№ п/п</t>
  </si>
  <si>
    <t>Заводской №</t>
  </si>
  <si>
    <t>Инвентарный №</t>
  </si>
  <si>
    <t>Максимальная стоимость без НДС</t>
  </si>
  <si>
    <t xml:space="preserve">Апрель </t>
  </si>
  <si>
    <t>Май</t>
  </si>
  <si>
    <t>Кол-во; шт</t>
  </si>
  <si>
    <t>Стоимость без НДС; руб</t>
  </si>
  <si>
    <t>Июнь</t>
  </si>
  <si>
    <t>Июль</t>
  </si>
  <si>
    <t>(Фамилия И.О.)</t>
  </si>
  <si>
    <t>Наименованние СУ</t>
  </si>
  <si>
    <t>Электон-05-250</t>
  </si>
  <si>
    <t>Август</t>
  </si>
  <si>
    <t>Сентябрь</t>
  </si>
  <si>
    <t>Максимальная стоимость с НДС (22%)</t>
  </si>
  <si>
    <t>Борец-ВД50У1М.1.4 УХЛ1</t>
  </si>
  <si>
    <t>В150100018</t>
  </si>
  <si>
    <t>Борец-ВД50У1М.1.3.4 УХЛ1</t>
  </si>
  <si>
    <t>В181200326</t>
  </si>
  <si>
    <t>В181200328</t>
  </si>
  <si>
    <t>В181200329</t>
  </si>
  <si>
    <t>В181200330</t>
  </si>
  <si>
    <t>Электон-05-160</t>
  </si>
  <si>
    <t>2287</t>
  </si>
  <si>
    <t xml:space="preserve"> Электон-05-160</t>
  </si>
  <si>
    <t>15801</t>
  </si>
  <si>
    <t>Электон-05ф2-160 со встроенным выходным фильтром</t>
  </si>
  <si>
    <t>19761</t>
  </si>
  <si>
    <t>Электон 05-250</t>
  </si>
  <si>
    <t>5526</t>
  </si>
  <si>
    <t>Борец-15-250</t>
  </si>
  <si>
    <t>Ч160600834</t>
  </si>
  <si>
    <t>Ч160600835</t>
  </si>
  <si>
    <t>Электон 04-400</t>
  </si>
  <si>
    <t>15025</t>
  </si>
  <si>
    <t>11565</t>
  </si>
  <si>
    <t>Электон-05-400</t>
  </si>
  <si>
    <t>21172</t>
  </si>
  <si>
    <t>Электон 05-400</t>
  </si>
  <si>
    <t>ИРЗ-542-20-400 со встроенным выходным фильтром</t>
  </si>
  <si>
    <t>И190601236</t>
  </si>
  <si>
    <t>И190601237</t>
  </si>
  <si>
    <t>И190601238</t>
  </si>
  <si>
    <t>8514</t>
  </si>
  <si>
    <t>6386</t>
  </si>
  <si>
    <t>5868</t>
  </si>
  <si>
    <t>6331</t>
  </si>
  <si>
    <t>6689</t>
  </si>
  <si>
    <t>6744</t>
  </si>
  <si>
    <t>5908</t>
  </si>
  <si>
    <t>6153</t>
  </si>
  <si>
    <t>6159</t>
  </si>
  <si>
    <t>4520</t>
  </si>
  <si>
    <t>5869</t>
  </si>
  <si>
    <t>6989</t>
  </si>
  <si>
    <t>6194</t>
  </si>
  <si>
    <t>5929</t>
  </si>
  <si>
    <t>5731</t>
  </si>
  <si>
    <t>7228</t>
  </si>
  <si>
    <t>ном. 00034955</t>
  </si>
  <si>
    <t>Таблица 3.1.1</t>
  </si>
  <si>
    <t>Таблица 3.1.3</t>
  </si>
  <si>
    <t>Таблица 3.1.2</t>
  </si>
  <si>
    <t>Строка в Таблице 3.2.1 Приложение 3.2</t>
  </si>
  <si>
    <t>1.1.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</si>
  <si>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</si>
  <si>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</si>
  <si>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</si>
  <si>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</si>
  <si>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</si>
  <si>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</si>
  <si>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</si>
  <si>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</si>
  <si>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</si>
  <si>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</si>
  <si>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r>
      <t xml:space="preserve">Ориентировочная производственная программа по ремонту, модернизации станций управления (СУ) к УЭЦН до универсальных станций управления (СУ АВ) с возможностью регулирования частоты вращения трехфазных асинхронных (ПЭД) и вентильных (ВПЭД) погружных электродвигателей к УЭЦН </t>
    </r>
    <r>
      <rPr>
        <b/>
        <sz val="12"/>
        <rFont val="Times New Roman"/>
        <family val="1"/>
        <charset val="204"/>
      </rPr>
      <t>силами</t>
    </r>
    <r>
      <rPr>
        <b/>
        <sz val="12"/>
        <color rgb="FFFF0000"/>
        <rFont val="Times New Roman"/>
        <family val="1"/>
        <charset val="204"/>
      </rPr>
      <t xml:space="preserve"> ООО "НАЗВАНИЕ УЧАСТНИКА"</t>
    </r>
    <r>
      <rPr>
        <b/>
        <sz val="12"/>
        <rFont val="Times New Roman"/>
        <family val="1"/>
        <charset val="204"/>
      </rPr>
      <t>,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для нужд АО "Самараинвестнефть" в 2027 году</t>
    </r>
  </si>
  <si>
    <t>ИТОГО 2027 год</t>
  </si>
  <si>
    <t>Стоимость без НДС; руб.</t>
  </si>
  <si>
    <t>ИТОГО 2028 год</t>
  </si>
  <si>
    <t>Строка в Таблице 3.2.2 Приложение 3.2</t>
  </si>
  <si>
    <t>1.2.</t>
  </si>
  <si>
    <t>1.3.</t>
  </si>
  <si>
    <t>1.4.</t>
  </si>
  <si>
    <t>2.12.</t>
  </si>
  <si>
    <t>3.1.</t>
  </si>
  <si>
    <r>
      <t>Ориентировочная производственная программа по ремонту, модернизации станций управления (СУ) к УЭЦН до универсальных станций управления (СУ АВ) с возможностью регулирования частоты вращения трехфазных асинхронных (ПЭД) и вентильных (ВПЭД) погружных электродвигателей к УЭЦН силами ООО "</t>
    </r>
    <r>
      <rPr>
        <b/>
        <sz val="12"/>
        <color rgb="FFFF0000"/>
        <rFont val="Times New Roman"/>
        <family val="1"/>
        <charset val="204"/>
      </rPr>
      <t>НАЗВАНИЕ УЧАСТНИКА</t>
    </r>
    <r>
      <rPr>
        <b/>
        <sz val="12"/>
        <color theme="1"/>
        <rFont val="Times New Roman"/>
        <family val="1"/>
        <charset val="204"/>
      </rPr>
      <t>", для нужд АО "Самараинвестнефть" в 2028 году</t>
    </r>
  </si>
  <si>
    <t>ИТОГО максимальная цена ремонта / модернизации станций управления без НДС (Столбец 15 Таблица 3.2.2 Приложение 3.2); руб./шт.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</si>
  <si>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</si>
  <si>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</si>
  <si>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</si>
  <si>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</si>
  <si>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</si>
  <si>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</si>
  <si>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</si>
  <si>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</si>
  <si>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</si>
  <si>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</si>
  <si>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</si>
  <si>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</si>
  <si>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</si>
  <si>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</si>
  <si>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</si>
  <si>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</si>
  <si>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ИТОГО максимальная цена ремонта станций управления без НДС (Столбец 15 Таблица 3.2.3 Приложение 3.2); руб./шт.</t>
  </si>
  <si>
    <t>Строка в Таблице 3.2.3 Приложение 3.2</t>
  </si>
  <si>
    <t>2.1.</t>
  </si>
  <si>
    <t>3.2.</t>
  </si>
  <si>
    <t>ИТОГО 2029 год</t>
  </si>
  <si>
    <r>
      <t>Ориентировочная производственная программа по ремонту, модернизации станций управления (СУ) к УЭЦН до универсальных станций управления (СУ АВ) с возможностью регулирования частоты вращения трехфазных асинхронных (ПЭД) и вентильных (ВПЭД) погружных электродвигателей к УЭЦН силами ООО "</t>
    </r>
    <r>
      <rPr>
        <b/>
        <sz val="12"/>
        <color rgb="FFFF0000"/>
        <rFont val="Times New Roman"/>
        <family val="1"/>
        <charset val="204"/>
      </rPr>
      <t>НАЗВАНИЕ УЧАСТНИКА</t>
    </r>
    <r>
      <rPr>
        <b/>
        <sz val="12"/>
        <color theme="1"/>
        <rFont val="Times New Roman"/>
        <family val="1"/>
        <charset val="204"/>
      </rPr>
      <t>", для нужд АО "Самараинвестнефть" в 2029 году</t>
    </r>
  </si>
  <si>
    <t>м.п.                    подпись</t>
  </si>
  <si>
    <t>Приложение 3.1</t>
  </si>
  <si>
    <t>ИТОГО максимальная цена ремонта / модернизации станций управления без НДС (Столбец 15 Таблица 3.2.1 Приложение 3.2); руб./шт.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</si>
</sst>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\-General;\ ;@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5">
    <xf numFmtId="0" fontId="0" fillId="0" borderId="0" xfId="0"/>
    <xf numFmtId="3" fontId="1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vertical="center" wrapText="1"/>
    </xf>
    <xf numFmtId="164" fontId="7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left" vertical="center" wrapText="1"/>
    </xf>
    <xf numFmtId="4" fontId="2" fillId="0" borderId="0" xfId="0" applyNumberFormat="1" applyFont="1" applyFill="1" applyAlignment="1">
      <alignment horizontal="right" vertical="center" wrapText="1"/>
    </xf>
    <xf numFmtId="4" fontId="2" fillId="0" borderId="0" xfId="0" applyNumberFormat="1" applyFont="1" applyFill="1" applyAlignment="1">
      <alignment horizontal="right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wrapText="1"/>
    </xf>
    <xf numFmtId="4" fontId="2" fillId="0" borderId="1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wrapText="1"/>
    </xf>
    <xf numFmtId="3" fontId="5" fillId="0" borderId="5" xfId="0" applyNumberFormat="1" applyFont="1" applyFill="1" applyBorder="1" applyAlignment="1">
      <alignment horizontal="right" vertical="center" wrapText="1"/>
    </xf>
    <xf numFmtId="3" fontId="5" fillId="0" borderId="4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12" xfId="2" xr:uid="{00000000-0005-0000-0000-000001000000}"/>
    <cellStyle name="Обычный 3" xfId="1" xr:uid="{00000000-0005-0000-0000-000002000000}"/>
  </cellStyles>
  <dxfs count="2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zoomScale="95" zoomScaleNormal="95" workbookViewId="0">
      <selection activeCell="K22" sqref="K22"/>
    </sheetView>
  </sheetViews>
  <sheetFormatPr defaultRowHeight="12.75" x14ac:dyDescent="0.25"/>
  <cols>
    <col min="1" max="1" width="6.42578125" style="1" customWidth="1"/>
    <col min="2" max="2" width="30.42578125" style="2" customWidth="1"/>
    <col min="3" max="3" width="15.42578125" style="2" customWidth="1"/>
    <col min="4" max="4" width="17.5703125" style="2" bestFit="1" customWidth="1"/>
    <col min="5" max="5" width="17.7109375" style="4" customWidth="1"/>
    <col min="6" max="6" width="23.85546875" style="2" customWidth="1"/>
    <col min="7" max="7" width="12.42578125" style="2" customWidth="1"/>
    <col min="8" max="8" width="17.42578125" style="2" customWidth="1"/>
    <col min="9" max="9" width="12.42578125" style="3" customWidth="1"/>
    <col min="10" max="10" width="16.7109375" style="3" customWidth="1"/>
    <col min="11" max="11" width="10.28515625" style="2" customWidth="1"/>
    <col min="12" max="12" width="15" style="2" customWidth="1"/>
    <col min="13" max="13" width="5.7109375" style="2" bestFit="1" customWidth="1"/>
    <col min="14" max="16384" width="9.140625" style="2"/>
  </cols>
  <sheetData>
    <row r="1" spans="1:12" ht="12.75" customHeight="1" x14ac:dyDescent="0.25">
      <c r="D1" s="6"/>
      <c r="E1" s="6"/>
      <c r="F1" s="6"/>
      <c r="L1" s="15" t="s">
        <v>112</v>
      </c>
    </row>
    <row r="2" spans="1:12" ht="12.75" customHeight="1" x14ac:dyDescent="0.25">
      <c r="D2" s="6"/>
      <c r="E2" s="6"/>
      <c r="F2" s="6"/>
      <c r="L2" s="15" t="s">
        <v>62</v>
      </c>
    </row>
    <row r="3" spans="1:12" ht="57.75" customHeight="1" x14ac:dyDescent="0.25">
      <c r="A3" s="41" t="s">
        <v>77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5.75" x14ac:dyDescent="0.25">
      <c r="A4" s="44" t="s">
        <v>1</v>
      </c>
      <c r="B4" s="42" t="s">
        <v>12</v>
      </c>
      <c r="C4" s="42" t="s">
        <v>2</v>
      </c>
      <c r="D4" s="42" t="s">
        <v>3</v>
      </c>
      <c r="E4" s="42" t="s">
        <v>65</v>
      </c>
      <c r="F4" s="42" t="s">
        <v>113</v>
      </c>
      <c r="G4" s="42" t="s">
        <v>10</v>
      </c>
      <c r="H4" s="42"/>
      <c r="I4" s="42" t="s">
        <v>15</v>
      </c>
      <c r="J4" s="42"/>
      <c r="K4" s="43" t="s">
        <v>78</v>
      </c>
      <c r="L4" s="43"/>
    </row>
    <row r="5" spans="1:12" ht="94.5" customHeight="1" x14ac:dyDescent="0.25">
      <c r="A5" s="44"/>
      <c r="B5" s="42"/>
      <c r="C5" s="42"/>
      <c r="D5" s="42"/>
      <c r="E5" s="42"/>
      <c r="F5" s="42"/>
      <c r="G5" s="16" t="s">
        <v>7</v>
      </c>
      <c r="H5" s="17" t="s">
        <v>79</v>
      </c>
      <c r="I5" s="16" t="s">
        <v>7</v>
      </c>
      <c r="J5" s="17" t="s">
        <v>79</v>
      </c>
      <c r="K5" s="18" t="s">
        <v>7</v>
      </c>
      <c r="L5" s="19" t="s">
        <v>79</v>
      </c>
    </row>
    <row r="6" spans="1:12" s="1" customFormat="1" ht="20.25" customHeight="1" x14ac:dyDescent="0.2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</row>
    <row r="7" spans="1:12" s="4" customFormat="1" ht="15.75" x14ac:dyDescent="0.25">
      <c r="A7" s="16" t="s">
        <v>89</v>
      </c>
      <c r="B7" s="20" t="s">
        <v>19</v>
      </c>
      <c r="C7" s="7" t="s">
        <v>20</v>
      </c>
      <c r="D7" s="7">
        <v>8510</v>
      </c>
      <c r="E7" s="7" t="s">
        <v>66</v>
      </c>
      <c r="F7" s="21"/>
      <c r="G7" s="16">
        <v>1</v>
      </c>
      <c r="H7" s="17">
        <f>F7*G7</f>
        <v>0</v>
      </c>
      <c r="I7" s="16">
        <v>0</v>
      </c>
      <c r="J7" s="17">
        <f>F7*I7</f>
        <v>0</v>
      </c>
      <c r="K7" s="16">
        <f>G7+I7</f>
        <v>1</v>
      </c>
      <c r="L7" s="17">
        <f>H7+J7</f>
        <v>0</v>
      </c>
    </row>
    <row r="8" spans="1:12" s="4" customFormat="1" ht="15.75" x14ac:dyDescent="0.25">
      <c r="A8" s="16" t="s">
        <v>90</v>
      </c>
      <c r="B8" s="20" t="s">
        <v>24</v>
      </c>
      <c r="C8" s="7" t="s">
        <v>25</v>
      </c>
      <c r="D8" s="7" t="s">
        <v>46</v>
      </c>
      <c r="E8" s="7" t="s">
        <v>68</v>
      </c>
      <c r="F8" s="21"/>
      <c r="G8" s="16">
        <v>1</v>
      </c>
      <c r="H8" s="17">
        <f t="shared" ref="H8:H16" si="0">F8*G8</f>
        <v>0</v>
      </c>
      <c r="I8" s="16">
        <v>0</v>
      </c>
      <c r="J8" s="17">
        <f t="shared" ref="J8:J12" si="1">F8*I8</f>
        <v>0</v>
      </c>
      <c r="K8" s="16">
        <f t="shared" ref="K8:K16" si="2">G8+I8</f>
        <v>1</v>
      </c>
      <c r="L8" s="17">
        <f t="shared" ref="L8:L16" si="3">H8+J8</f>
        <v>0</v>
      </c>
    </row>
    <row r="9" spans="1:12" s="4" customFormat="1" ht="15.75" x14ac:dyDescent="0.25">
      <c r="A9" s="16" t="s">
        <v>91</v>
      </c>
      <c r="B9" s="20" t="s">
        <v>26</v>
      </c>
      <c r="C9" s="7">
        <v>5175</v>
      </c>
      <c r="D9" s="7" t="s">
        <v>47</v>
      </c>
      <c r="E9" s="7" t="s">
        <v>69</v>
      </c>
      <c r="F9" s="21"/>
      <c r="G9" s="16">
        <v>1</v>
      </c>
      <c r="H9" s="17">
        <f t="shared" si="0"/>
        <v>0</v>
      </c>
      <c r="I9" s="16">
        <v>0</v>
      </c>
      <c r="J9" s="17">
        <f t="shared" si="1"/>
        <v>0</v>
      </c>
      <c r="K9" s="16">
        <f t="shared" si="2"/>
        <v>1</v>
      </c>
      <c r="L9" s="17">
        <f t="shared" si="3"/>
        <v>0</v>
      </c>
    </row>
    <row r="10" spans="1:12" s="4" customFormat="1" ht="15.75" x14ac:dyDescent="0.25">
      <c r="A10" s="16" t="s">
        <v>92</v>
      </c>
      <c r="B10" s="20" t="s">
        <v>24</v>
      </c>
      <c r="C10" s="7">
        <v>1394</v>
      </c>
      <c r="D10" s="7" t="s">
        <v>48</v>
      </c>
      <c r="E10" s="7" t="s">
        <v>70</v>
      </c>
      <c r="F10" s="21"/>
      <c r="G10" s="16">
        <v>1</v>
      </c>
      <c r="H10" s="17">
        <f t="shared" si="0"/>
        <v>0</v>
      </c>
      <c r="I10" s="16">
        <v>0</v>
      </c>
      <c r="J10" s="17">
        <f t="shared" si="1"/>
        <v>0</v>
      </c>
      <c r="K10" s="16">
        <f t="shared" si="2"/>
        <v>1</v>
      </c>
      <c r="L10" s="17">
        <f t="shared" si="3"/>
        <v>0</v>
      </c>
    </row>
    <row r="11" spans="1:12" s="4" customFormat="1" ht="15.75" x14ac:dyDescent="0.25">
      <c r="A11" s="16" t="s">
        <v>93</v>
      </c>
      <c r="B11" s="20" t="s">
        <v>30</v>
      </c>
      <c r="C11" s="7">
        <v>7043</v>
      </c>
      <c r="D11" s="7" t="s">
        <v>51</v>
      </c>
      <c r="E11" s="7" t="s">
        <v>71</v>
      </c>
      <c r="F11" s="21"/>
      <c r="G11" s="16">
        <v>1</v>
      </c>
      <c r="H11" s="17">
        <f t="shared" si="0"/>
        <v>0</v>
      </c>
      <c r="I11" s="16">
        <v>0</v>
      </c>
      <c r="J11" s="17">
        <f t="shared" si="1"/>
        <v>0</v>
      </c>
      <c r="K11" s="16">
        <f t="shared" si="2"/>
        <v>1</v>
      </c>
      <c r="L11" s="17">
        <f t="shared" si="3"/>
        <v>0</v>
      </c>
    </row>
    <row r="12" spans="1:12" s="4" customFormat="1" ht="15.75" x14ac:dyDescent="0.25">
      <c r="A12" s="16" t="s">
        <v>94</v>
      </c>
      <c r="B12" s="22" t="s">
        <v>30</v>
      </c>
      <c r="C12" s="8">
        <v>7403</v>
      </c>
      <c r="D12" s="8" t="s">
        <v>52</v>
      </c>
      <c r="E12" s="7" t="s">
        <v>72</v>
      </c>
      <c r="F12" s="21"/>
      <c r="G12" s="16">
        <v>0</v>
      </c>
      <c r="H12" s="17">
        <f t="shared" si="0"/>
        <v>0</v>
      </c>
      <c r="I12" s="16">
        <v>1</v>
      </c>
      <c r="J12" s="17">
        <f t="shared" si="1"/>
        <v>0</v>
      </c>
      <c r="K12" s="16">
        <f t="shared" si="2"/>
        <v>1</v>
      </c>
      <c r="L12" s="17">
        <f t="shared" si="3"/>
        <v>0</v>
      </c>
    </row>
    <row r="13" spans="1:12" s="4" customFormat="1" ht="15.75" x14ac:dyDescent="0.25">
      <c r="A13" s="16" t="s">
        <v>95</v>
      </c>
      <c r="B13" s="23" t="s">
        <v>35</v>
      </c>
      <c r="C13" s="9" t="s">
        <v>36</v>
      </c>
      <c r="D13" s="9" t="s">
        <v>57</v>
      </c>
      <c r="E13" s="7" t="s">
        <v>73</v>
      </c>
      <c r="F13" s="21"/>
      <c r="G13" s="16">
        <v>0</v>
      </c>
      <c r="H13" s="17">
        <f t="shared" si="0"/>
        <v>0</v>
      </c>
      <c r="I13" s="16">
        <v>1</v>
      </c>
      <c r="J13" s="17">
        <f>F13*I13</f>
        <v>0</v>
      </c>
      <c r="K13" s="16">
        <f t="shared" si="2"/>
        <v>1</v>
      </c>
      <c r="L13" s="17">
        <f t="shared" si="3"/>
        <v>0</v>
      </c>
    </row>
    <row r="14" spans="1:12" s="4" customFormat="1" ht="15.75" x14ac:dyDescent="0.25">
      <c r="A14" s="16" t="s">
        <v>96</v>
      </c>
      <c r="B14" s="23" t="s">
        <v>35</v>
      </c>
      <c r="C14" s="9" t="s">
        <v>37</v>
      </c>
      <c r="D14" s="9" t="s">
        <v>58</v>
      </c>
      <c r="E14" s="7" t="s">
        <v>74</v>
      </c>
      <c r="F14" s="21"/>
      <c r="G14" s="16">
        <v>0</v>
      </c>
      <c r="H14" s="17">
        <f t="shared" si="0"/>
        <v>0</v>
      </c>
      <c r="I14" s="16">
        <v>1</v>
      </c>
      <c r="J14" s="17">
        <f>F14*I14</f>
        <v>0</v>
      </c>
      <c r="K14" s="16">
        <f t="shared" si="2"/>
        <v>1</v>
      </c>
      <c r="L14" s="17">
        <f t="shared" si="3"/>
        <v>0</v>
      </c>
    </row>
    <row r="15" spans="1:12" s="4" customFormat="1" ht="15.75" x14ac:dyDescent="0.25">
      <c r="A15" s="16" t="s">
        <v>97</v>
      </c>
      <c r="B15" s="23" t="s">
        <v>40</v>
      </c>
      <c r="C15" s="9">
        <v>1894</v>
      </c>
      <c r="D15" s="9" t="s">
        <v>61</v>
      </c>
      <c r="E15" s="7" t="s">
        <v>75</v>
      </c>
      <c r="F15" s="21"/>
      <c r="G15" s="16">
        <v>0</v>
      </c>
      <c r="H15" s="17">
        <f t="shared" si="0"/>
        <v>0</v>
      </c>
      <c r="I15" s="16">
        <v>1</v>
      </c>
      <c r="J15" s="17">
        <f>F15*I15</f>
        <v>0</v>
      </c>
      <c r="K15" s="16">
        <f t="shared" si="2"/>
        <v>1</v>
      </c>
      <c r="L15" s="17">
        <f t="shared" si="3"/>
        <v>0</v>
      </c>
    </row>
    <row r="16" spans="1:12" s="4" customFormat="1" ht="15.75" x14ac:dyDescent="0.25">
      <c r="A16" s="16" t="s">
        <v>98</v>
      </c>
      <c r="B16" s="23" t="s">
        <v>40</v>
      </c>
      <c r="C16" s="9">
        <v>1307</v>
      </c>
      <c r="D16" s="9" t="s">
        <v>61</v>
      </c>
      <c r="E16" s="7" t="s">
        <v>76</v>
      </c>
      <c r="F16" s="21"/>
      <c r="G16" s="16">
        <v>0</v>
      </c>
      <c r="H16" s="17">
        <f t="shared" si="0"/>
        <v>0</v>
      </c>
      <c r="I16" s="16">
        <v>1</v>
      </c>
      <c r="J16" s="17">
        <f>F16*I16</f>
        <v>0</v>
      </c>
      <c r="K16" s="16">
        <f t="shared" si="2"/>
        <v>1</v>
      </c>
      <c r="L16" s="17">
        <f t="shared" si="3"/>
        <v>0</v>
      </c>
    </row>
    <row r="17" spans="1:16" s="5" customFormat="1" ht="20.25" customHeight="1" x14ac:dyDescent="0.25">
      <c r="A17" s="38" t="s">
        <v>4</v>
      </c>
      <c r="B17" s="39"/>
      <c r="C17" s="39"/>
      <c r="D17" s="39"/>
      <c r="E17" s="39"/>
      <c r="F17" s="40"/>
      <c r="G17" s="24">
        <f t="shared" ref="G17:L17" si="4">SUM(G7:G16)</f>
        <v>5</v>
      </c>
      <c r="H17" s="25">
        <f t="shared" si="4"/>
        <v>0</v>
      </c>
      <c r="I17" s="24">
        <f t="shared" si="4"/>
        <v>5</v>
      </c>
      <c r="J17" s="25">
        <f t="shared" si="4"/>
        <v>0</v>
      </c>
      <c r="K17" s="24">
        <f t="shared" si="4"/>
        <v>10</v>
      </c>
      <c r="L17" s="25">
        <f t="shared" si="4"/>
        <v>0</v>
      </c>
      <c r="M17" s="13"/>
    </row>
    <row r="18" spans="1:16" s="5" customFormat="1" ht="20.25" customHeight="1" x14ac:dyDescent="0.25">
      <c r="A18" s="38" t="s">
        <v>16</v>
      </c>
      <c r="B18" s="39"/>
      <c r="C18" s="39"/>
      <c r="D18" s="39"/>
      <c r="E18" s="39"/>
      <c r="F18" s="40"/>
      <c r="G18" s="24">
        <f>G17</f>
        <v>5</v>
      </c>
      <c r="H18" s="25">
        <f>H17*1.22</f>
        <v>0</v>
      </c>
      <c r="I18" s="24">
        <f>I17</f>
        <v>5</v>
      </c>
      <c r="J18" s="25">
        <f>J17*1.22</f>
        <v>0</v>
      </c>
      <c r="K18" s="24">
        <f>K17</f>
        <v>10</v>
      </c>
      <c r="L18" s="25">
        <f>L17*1.22</f>
        <v>0</v>
      </c>
      <c r="M18" s="13"/>
    </row>
    <row r="19" spans="1:16" s="4" customFormat="1" ht="15.75" x14ac:dyDescent="0.25">
      <c r="A19" s="10"/>
      <c r="B19" s="11"/>
      <c r="C19" s="12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6" s="4" customFormat="1" ht="15.75" x14ac:dyDescent="0.25">
      <c r="A20" s="10"/>
      <c r="B20" s="11"/>
      <c r="C20" s="12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6" s="4" customFormat="1" ht="15.75" x14ac:dyDescent="0.25">
      <c r="A21" s="10"/>
      <c r="B21" s="11"/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6" s="31" customFormat="1" ht="51.75" customHeight="1" x14ac:dyDescent="0.2">
      <c r="A22" s="32"/>
      <c r="C22" s="33"/>
      <c r="E22" s="27" t="s">
        <v>0</v>
      </c>
      <c r="F22" s="28"/>
      <c r="G22" s="37" t="s">
        <v>11</v>
      </c>
      <c r="H22" s="37"/>
      <c r="P22" s="34"/>
    </row>
    <row r="23" spans="1:16" s="31" customFormat="1" x14ac:dyDescent="0.25">
      <c r="A23" s="32"/>
      <c r="C23" s="33"/>
      <c r="E23" s="29"/>
      <c r="F23" s="30" t="s">
        <v>111</v>
      </c>
      <c r="G23" s="30"/>
      <c r="P23" s="34"/>
    </row>
  </sheetData>
  <autoFilter ref="A6:F18" xr:uid="{00000000-0009-0000-0000-000000000000}"/>
  <mergeCells count="13">
    <mergeCell ref="G22:H22"/>
    <mergeCell ref="A18:F18"/>
    <mergeCell ref="A3:L3"/>
    <mergeCell ref="G4:H4"/>
    <mergeCell ref="K4:L4"/>
    <mergeCell ref="I4:J4"/>
    <mergeCell ref="A4:A5"/>
    <mergeCell ref="B4:B5"/>
    <mergeCell ref="C4:C5"/>
    <mergeCell ref="F4:F5"/>
    <mergeCell ref="D4:D5"/>
    <mergeCell ref="E4:E5"/>
    <mergeCell ref="A17:F17"/>
  </mergeCells>
  <conditionalFormatting sqref="C7">
    <cfRule type="duplicateValues" dxfId="25" priority="25"/>
    <cfRule type="duplicateValues" dxfId="24" priority="26"/>
  </conditionalFormatting>
  <conditionalFormatting sqref="C8">
    <cfRule type="duplicateValues" dxfId="23" priority="15"/>
    <cfRule type="duplicateValues" dxfId="22" priority="16"/>
  </conditionalFormatting>
  <conditionalFormatting sqref="C9">
    <cfRule type="duplicateValues" dxfId="21" priority="13"/>
    <cfRule type="duplicateValues" dxfId="20" priority="14"/>
  </conditionalFormatting>
  <conditionalFormatting sqref="C10">
    <cfRule type="duplicateValues" dxfId="19" priority="11"/>
    <cfRule type="duplicateValues" dxfId="18" priority="12"/>
  </conditionalFormatting>
  <printOptions horizontalCentered="1"/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9"/>
  <sheetViews>
    <sheetView zoomScale="110" zoomScaleNormal="110" workbookViewId="0">
      <selection activeCell="N23" sqref="N23"/>
    </sheetView>
  </sheetViews>
  <sheetFormatPr defaultRowHeight="12.75" x14ac:dyDescent="0.25"/>
  <cols>
    <col min="1" max="1" width="6.42578125" style="1" customWidth="1"/>
    <col min="2" max="2" width="31.28515625" style="4" customWidth="1"/>
    <col min="3" max="3" width="13.7109375" style="4" customWidth="1"/>
    <col min="4" max="4" width="16.85546875" style="4" customWidth="1"/>
    <col min="5" max="5" width="17.85546875" style="4" customWidth="1"/>
    <col min="6" max="6" width="24.7109375" style="4" customWidth="1"/>
    <col min="7" max="7" width="12.42578125" style="4" customWidth="1"/>
    <col min="8" max="8" width="17.42578125" style="4" customWidth="1"/>
    <col min="9" max="9" width="12.42578125" style="4" customWidth="1"/>
    <col min="10" max="10" width="16.7109375" style="4" customWidth="1"/>
    <col min="11" max="11" width="12.42578125" style="4" customWidth="1"/>
    <col min="12" max="12" width="15.5703125" style="4" customWidth="1"/>
    <col min="13" max="13" width="13.42578125" style="4" customWidth="1"/>
    <col min="14" max="14" width="17.42578125" style="4" customWidth="1"/>
    <col min="15" max="15" width="38" style="4" customWidth="1"/>
    <col min="16" max="16384" width="9.140625" style="4"/>
  </cols>
  <sheetData>
    <row r="1" spans="1:14" ht="12.75" customHeight="1" x14ac:dyDescent="0.25">
      <c r="D1" s="6"/>
      <c r="E1" s="6"/>
      <c r="F1" s="6"/>
      <c r="N1" s="15" t="s">
        <v>112</v>
      </c>
    </row>
    <row r="2" spans="1:14" ht="12.75" customHeight="1" x14ac:dyDescent="0.25">
      <c r="D2" s="6"/>
      <c r="E2" s="6"/>
      <c r="F2" s="6"/>
      <c r="N2" s="14" t="s">
        <v>64</v>
      </c>
    </row>
    <row r="3" spans="1:14" ht="45.75" customHeight="1" x14ac:dyDescent="0.25">
      <c r="A3" s="41" t="s">
        <v>87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34.5" customHeight="1" x14ac:dyDescent="0.25">
      <c r="A4" s="44" t="s">
        <v>1</v>
      </c>
      <c r="B4" s="42" t="s">
        <v>12</v>
      </c>
      <c r="C4" s="42" t="s">
        <v>2</v>
      </c>
      <c r="D4" s="42" t="s">
        <v>3</v>
      </c>
      <c r="E4" s="42" t="s">
        <v>81</v>
      </c>
      <c r="F4" s="42" t="s">
        <v>88</v>
      </c>
      <c r="G4" s="42" t="s">
        <v>5</v>
      </c>
      <c r="H4" s="42"/>
      <c r="I4" s="42" t="s">
        <v>9</v>
      </c>
      <c r="J4" s="42"/>
      <c r="K4" s="42" t="s">
        <v>14</v>
      </c>
      <c r="L4" s="42"/>
      <c r="M4" s="43" t="s">
        <v>80</v>
      </c>
      <c r="N4" s="43"/>
    </row>
    <row r="5" spans="1:14" ht="87" customHeight="1" x14ac:dyDescent="0.25">
      <c r="A5" s="44"/>
      <c r="B5" s="42"/>
      <c r="C5" s="42"/>
      <c r="D5" s="42"/>
      <c r="E5" s="42"/>
      <c r="F5" s="42"/>
      <c r="G5" s="16" t="s">
        <v>7</v>
      </c>
      <c r="H5" s="17" t="s">
        <v>8</v>
      </c>
      <c r="I5" s="16" t="s">
        <v>7</v>
      </c>
      <c r="J5" s="17" t="s">
        <v>8</v>
      </c>
      <c r="K5" s="16" t="s">
        <v>7</v>
      </c>
      <c r="L5" s="17" t="s">
        <v>8</v>
      </c>
      <c r="M5" s="18" t="s">
        <v>7</v>
      </c>
      <c r="N5" s="19" t="s">
        <v>8</v>
      </c>
    </row>
    <row r="6" spans="1:14" s="1" customFormat="1" ht="15.75" x14ac:dyDescent="0.2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</row>
    <row r="7" spans="1:14" ht="15.75" x14ac:dyDescent="0.25">
      <c r="A7" s="16" t="s">
        <v>89</v>
      </c>
      <c r="B7" s="20" t="s">
        <v>19</v>
      </c>
      <c r="C7" s="7" t="s">
        <v>22</v>
      </c>
      <c r="D7" s="7">
        <v>9032</v>
      </c>
      <c r="E7" s="7" t="s">
        <v>66</v>
      </c>
      <c r="F7" s="21"/>
      <c r="G7" s="16">
        <v>1</v>
      </c>
      <c r="H7" s="17">
        <f>F7*G7</f>
        <v>0</v>
      </c>
      <c r="I7" s="16">
        <v>0</v>
      </c>
      <c r="J7" s="17">
        <f>F7*I7</f>
        <v>0</v>
      </c>
      <c r="K7" s="16">
        <v>0</v>
      </c>
      <c r="L7" s="17">
        <f>F7*K7</f>
        <v>0</v>
      </c>
      <c r="M7" s="18">
        <f>G7+I7+K7</f>
        <v>1</v>
      </c>
      <c r="N7" s="19">
        <f>H7+J7+L7</f>
        <v>0</v>
      </c>
    </row>
    <row r="8" spans="1:14" ht="15.75" x14ac:dyDescent="0.25">
      <c r="A8" s="16" t="s">
        <v>90</v>
      </c>
      <c r="B8" s="20" t="s">
        <v>19</v>
      </c>
      <c r="C8" s="7" t="s">
        <v>23</v>
      </c>
      <c r="D8" s="7" t="s">
        <v>45</v>
      </c>
      <c r="E8" s="7" t="s">
        <v>82</v>
      </c>
      <c r="F8" s="21"/>
      <c r="G8" s="16">
        <v>1</v>
      </c>
      <c r="H8" s="17">
        <f t="shared" ref="H8:H22" si="0">F8*G8</f>
        <v>0</v>
      </c>
      <c r="I8" s="16">
        <v>0</v>
      </c>
      <c r="J8" s="17">
        <f t="shared" ref="J8:J22" si="1">F8*I8</f>
        <v>0</v>
      </c>
      <c r="K8" s="16">
        <v>0</v>
      </c>
      <c r="L8" s="17">
        <f t="shared" ref="L8:L22" si="2">F8*K8</f>
        <v>0</v>
      </c>
      <c r="M8" s="18">
        <f t="shared" ref="M8:M22" si="3">G8+I8+K8</f>
        <v>1</v>
      </c>
      <c r="N8" s="19">
        <f t="shared" ref="N8:N22" si="4">H8+J8+L8</f>
        <v>0</v>
      </c>
    </row>
    <row r="9" spans="1:14" ht="15.75" x14ac:dyDescent="0.25">
      <c r="A9" s="16" t="s">
        <v>91</v>
      </c>
      <c r="B9" s="23" t="s">
        <v>32</v>
      </c>
      <c r="C9" s="9" t="s">
        <v>33</v>
      </c>
      <c r="D9" s="26">
        <v>7952</v>
      </c>
      <c r="E9" s="26" t="s">
        <v>83</v>
      </c>
      <c r="F9" s="21"/>
      <c r="G9" s="16">
        <v>0</v>
      </c>
      <c r="H9" s="17">
        <f t="shared" si="0"/>
        <v>0</v>
      </c>
      <c r="I9" s="16">
        <v>0</v>
      </c>
      <c r="J9" s="17">
        <f t="shared" si="1"/>
        <v>0</v>
      </c>
      <c r="K9" s="16">
        <v>1</v>
      </c>
      <c r="L9" s="17">
        <f t="shared" si="2"/>
        <v>0</v>
      </c>
      <c r="M9" s="18">
        <f t="shared" si="3"/>
        <v>1</v>
      </c>
      <c r="N9" s="19">
        <f t="shared" si="4"/>
        <v>0</v>
      </c>
    </row>
    <row r="10" spans="1:14" ht="15.75" x14ac:dyDescent="0.25">
      <c r="A10" s="16" t="s">
        <v>92</v>
      </c>
      <c r="B10" s="23" t="s">
        <v>32</v>
      </c>
      <c r="C10" s="9" t="s">
        <v>34</v>
      </c>
      <c r="D10" s="9">
        <v>8457</v>
      </c>
      <c r="E10" s="9" t="s">
        <v>84</v>
      </c>
      <c r="F10" s="21"/>
      <c r="G10" s="16">
        <v>0</v>
      </c>
      <c r="H10" s="17">
        <f t="shared" si="0"/>
        <v>0</v>
      </c>
      <c r="I10" s="16">
        <v>0</v>
      </c>
      <c r="J10" s="17">
        <f t="shared" si="1"/>
        <v>0</v>
      </c>
      <c r="K10" s="16">
        <v>1</v>
      </c>
      <c r="L10" s="17">
        <f t="shared" si="2"/>
        <v>0</v>
      </c>
      <c r="M10" s="18">
        <f t="shared" si="3"/>
        <v>1</v>
      </c>
      <c r="N10" s="19">
        <f t="shared" si="4"/>
        <v>0</v>
      </c>
    </row>
    <row r="11" spans="1:14" ht="15.75" x14ac:dyDescent="0.25">
      <c r="A11" s="16" t="s">
        <v>93</v>
      </c>
      <c r="B11" s="20" t="s">
        <v>24</v>
      </c>
      <c r="C11" s="7">
        <v>15802</v>
      </c>
      <c r="D11" s="7">
        <v>6491</v>
      </c>
      <c r="E11" s="7" t="s">
        <v>67</v>
      </c>
      <c r="F11" s="21"/>
      <c r="G11" s="16">
        <v>1</v>
      </c>
      <c r="H11" s="17">
        <f t="shared" si="0"/>
        <v>0</v>
      </c>
      <c r="I11" s="16">
        <v>0</v>
      </c>
      <c r="J11" s="17">
        <f t="shared" si="1"/>
        <v>0</v>
      </c>
      <c r="K11" s="16">
        <v>0</v>
      </c>
      <c r="L11" s="17">
        <f t="shared" si="2"/>
        <v>0</v>
      </c>
      <c r="M11" s="18">
        <f t="shared" si="3"/>
        <v>1</v>
      </c>
      <c r="N11" s="19">
        <f t="shared" si="4"/>
        <v>0</v>
      </c>
    </row>
    <row r="12" spans="1:14" ht="15.75" x14ac:dyDescent="0.25">
      <c r="A12" s="16" t="s">
        <v>94</v>
      </c>
      <c r="B12" s="20" t="s">
        <v>24</v>
      </c>
      <c r="C12" s="7">
        <v>2289</v>
      </c>
      <c r="D12" s="7">
        <v>6699</v>
      </c>
      <c r="E12" s="7" t="s">
        <v>68</v>
      </c>
      <c r="F12" s="21"/>
      <c r="G12" s="16">
        <v>1</v>
      </c>
      <c r="H12" s="17">
        <f t="shared" si="0"/>
        <v>0</v>
      </c>
      <c r="I12" s="16">
        <v>0</v>
      </c>
      <c r="J12" s="17">
        <f t="shared" si="1"/>
        <v>0</v>
      </c>
      <c r="K12" s="16">
        <v>0</v>
      </c>
      <c r="L12" s="17">
        <f t="shared" si="2"/>
        <v>0</v>
      </c>
      <c r="M12" s="18">
        <f t="shared" si="3"/>
        <v>1</v>
      </c>
      <c r="N12" s="19">
        <f t="shared" si="4"/>
        <v>0</v>
      </c>
    </row>
    <row r="13" spans="1:14" ht="15.75" x14ac:dyDescent="0.25">
      <c r="A13" s="16" t="s">
        <v>95</v>
      </c>
      <c r="B13" s="20" t="s">
        <v>24</v>
      </c>
      <c r="C13" s="7">
        <v>6055</v>
      </c>
      <c r="D13" s="7">
        <v>5928</v>
      </c>
      <c r="E13" s="7" t="s">
        <v>69</v>
      </c>
      <c r="F13" s="21"/>
      <c r="G13" s="16">
        <v>1</v>
      </c>
      <c r="H13" s="17">
        <f t="shared" si="0"/>
        <v>0</v>
      </c>
      <c r="I13" s="16">
        <v>0</v>
      </c>
      <c r="J13" s="17">
        <f t="shared" si="1"/>
        <v>0</v>
      </c>
      <c r="K13" s="16">
        <v>0</v>
      </c>
      <c r="L13" s="17">
        <f t="shared" si="2"/>
        <v>0</v>
      </c>
      <c r="M13" s="18">
        <f t="shared" si="3"/>
        <v>1</v>
      </c>
      <c r="N13" s="19">
        <f t="shared" si="4"/>
        <v>0</v>
      </c>
    </row>
    <row r="14" spans="1:14" ht="15.75" x14ac:dyDescent="0.25">
      <c r="A14" s="16" t="s">
        <v>96</v>
      </c>
      <c r="B14" s="20" t="s">
        <v>24</v>
      </c>
      <c r="C14" s="7" t="s">
        <v>27</v>
      </c>
      <c r="D14" s="7" t="s">
        <v>49</v>
      </c>
      <c r="E14" s="7" t="s">
        <v>70</v>
      </c>
      <c r="F14" s="21"/>
      <c r="G14" s="16">
        <v>0</v>
      </c>
      <c r="H14" s="17">
        <f t="shared" si="0"/>
        <v>0</v>
      </c>
      <c r="I14" s="16">
        <v>1</v>
      </c>
      <c r="J14" s="17">
        <f t="shared" si="1"/>
        <v>0</v>
      </c>
      <c r="K14" s="16">
        <v>0</v>
      </c>
      <c r="L14" s="17">
        <f t="shared" si="2"/>
        <v>0</v>
      </c>
      <c r="M14" s="18">
        <f t="shared" si="3"/>
        <v>1</v>
      </c>
      <c r="N14" s="19">
        <f t="shared" si="4"/>
        <v>0</v>
      </c>
    </row>
    <row r="15" spans="1:14" ht="47.25" x14ac:dyDescent="0.25">
      <c r="A15" s="16" t="s">
        <v>97</v>
      </c>
      <c r="B15" s="20" t="s">
        <v>28</v>
      </c>
      <c r="C15" s="7">
        <v>21116</v>
      </c>
      <c r="D15" s="7">
        <v>6905</v>
      </c>
      <c r="E15" s="7" t="s">
        <v>71</v>
      </c>
      <c r="F15" s="21"/>
      <c r="G15" s="16">
        <v>0</v>
      </c>
      <c r="H15" s="17">
        <f t="shared" si="0"/>
        <v>0</v>
      </c>
      <c r="I15" s="16">
        <v>0</v>
      </c>
      <c r="J15" s="17">
        <f t="shared" si="1"/>
        <v>0</v>
      </c>
      <c r="K15" s="16">
        <v>1</v>
      </c>
      <c r="L15" s="17">
        <f t="shared" si="2"/>
        <v>0</v>
      </c>
      <c r="M15" s="18">
        <f t="shared" si="3"/>
        <v>1</v>
      </c>
      <c r="N15" s="19">
        <f t="shared" si="4"/>
        <v>0</v>
      </c>
    </row>
    <row r="16" spans="1:14" ht="15.75" x14ac:dyDescent="0.25">
      <c r="A16" s="16" t="s">
        <v>98</v>
      </c>
      <c r="B16" s="20" t="s">
        <v>24</v>
      </c>
      <c r="C16" s="7" t="s">
        <v>29</v>
      </c>
      <c r="D16" s="7" t="s">
        <v>50</v>
      </c>
      <c r="E16" s="7" t="s">
        <v>72</v>
      </c>
      <c r="F16" s="21"/>
      <c r="G16" s="16">
        <v>0</v>
      </c>
      <c r="H16" s="17">
        <f t="shared" si="0"/>
        <v>0</v>
      </c>
      <c r="I16" s="16">
        <v>0</v>
      </c>
      <c r="J16" s="17">
        <f t="shared" si="1"/>
        <v>0</v>
      </c>
      <c r="K16" s="16">
        <v>1</v>
      </c>
      <c r="L16" s="17">
        <f t="shared" si="2"/>
        <v>0</v>
      </c>
      <c r="M16" s="18">
        <f t="shared" si="3"/>
        <v>1</v>
      </c>
      <c r="N16" s="19">
        <f t="shared" si="4"/>
        <v>0</v>
      </c>
    </row>
    <row r="17" spans="1:16" ht="15.75" x14ac:dyDescent="0.25">
      <c r="A17" s="16" t="s">
        <v>99</v>
      </c>
      <c r="B17" s="22" t="s">
        <v>30</v>
      </c>
      <c r="C17" s="8">
        <v>7406</v>
      </c>
      <c r="D17" s="8" t="s">
        <v>53</v>
      </c>
      <c r="E17" s="8" t="s">
        <v>73</v>
      </c>
      <c r="F17" s="21"/>
      <c r="G17" s="16">
        <v>0</v>
      </c>
      <c r="H17" s="17">
        <f t="shared" si="0"/>
        <v>0</v>
      </c>
      <c r="I17" s="16">
        <v>1</v>
      </c>
      <c r="J17" s="17">
        <f t="shared" si="1"/>
        <v>0</v>
      </c>
      <c r="K17" s="16">
        <v>0</v>
      </c>
      <c r="L17" s="17">
        <f t="shared" si="2"/>
        <v>0</v>
      </c>
      <c r="M17" s="18">
        <f t="shared" si="3"/>
        <v>1</v>
      </c>
      <c r="N17" s="19">
        <f t="shared" si="4"/>
        <v>0</v>
      </c>
    </row>
    <row r="18" spans="1:16" ht="15.75" x14ac:dyDescent="0.25">
      <c r="A18" s="16" t="s">
        <v>100</v>
      </c>
      <c r="B18" s="20" t="s">
        <v>13</v>
      </c>
      <c r="C18" s="7">
        <v>2869</v>
      </c>
      <c r="D18" s="7" t="s">
        <v>54</v>
      </c>
      <c r="E18" s="7" t="s">
        <v>74</v>
      </c>
      <c r="F18" s="21"/>
      <c r="G18" s="16">
        <v>0</v>
      </c>
      <c r="H18" s="17">
        <f t="shared" si="0"/>
        <v>0</v>
      </c>
      <c r="I18" s="16">
        <v>1</v>
      </c>
      <c r="J18" s="17">
        <f t="shared" si="1"/>
        <v>0</v>
      </c>
      <c r="K18" s="16">
        <v>0</v>
      </c>
      <c r="L18" s="17">
        <f t="shared" si="2"/>
        <v>0</v>
      </c>
      <c r="M18" s="18">
        <f t="shared" si="3"/>
        <v>1</v>
      </c>
      <c r="N18" s="19">
        <f t="shared" si="4"/>
        <v>0</v>
      </c>
    </row>
    <row r="19" spans="1:16" ht="15.75" x14ac:dyDescent="0.25">
      <c r="A19" s="16" t="s">
        <v>101</v>
      </c>
      <c r="B19" s="20" t="s">
        <v>13</v>
      </c>
      <c r="C19" s="7">
        <v>2870</v>
      </c>
      <c r="D19" s="7">
        <v>4521</v>
      </c>
      <c r="E19" s="7" t="s">
        <v>75</v>
      </c>
      <c r="F19" s="21"/>
      <c r="G19" s="16">
        <v>0</v>
      </c>
      <c r="H19" s="17">
        <f t="shared" si="0"/>
        <v>0</v>
      </c>
      <c r="I19" s="16">
        <v>1</v>
      </c>
      <c r="J19" s="17">
        <f t="shared" si="1"/>
        <v>0</v>
      </c>
      <c r="K19" s="16">
        <v>0</v>
      </c>
      <c r="L19" s="17">
        <f t="shared" si="2"/>
        <v>0</v>
      </c>
      <c r="M19" s="18">
        <f t="shared" si="3"/>
        <v>1</v>
      </c>
      <c r="N19" s="19">
        <f t="shared" si="4"/>
        <v>0</v>
      </c>
    </row>
    <row r="20" spans="1:16" ht="15.75" x14ac:dyDescent="0.25">
      <c r="A20" s="16" t="s">
        <v>102</v>
      </c>
      <c r="B20" s="23" t="s">
        <v>38</v>
      </c>
      <c r="C20" s="9">
        <v>5042</v>
      </c>
      <c r="D20" s="9" t="s">
        <v>59</v>
      </c>
      <c r="E20" s="9" t="s">
        <v>76</v>
      </c>
      <c r="F20" s="21"/>
      <c r="G20" s="16">
        <v>0</v>
      </c>
      <c r="H20" s="17">
        <f t="shared" si="0"/>
        <v>0</v>
      </c>
      <c r="I20" s="16">
        <v>1</v>
      </c>
      <c r="J20" s="17">
        <f t="shared" si="1"/>
        <v>0</v>
      </c>
      <c r="K20" s="16">
        <v>0</v>
      </c>
      <c r="L20" s="17">
        <f t="shared" si="2"/>
        <v>0</v>
      </c>
      <c r="M20" s="18">
        <f t="shared" si="3"/>
        <v>1</v>
      </c>
      <c r="N20" s="19">
        <f t="shared" si="4"/>
        <v>0</v>
      </c>
    </row>
    <row r="21" spans="1:16" ht="15.75" x14ac:dyDescent="0.25">
      <c r="A21" s="16" t="s">
        <v>103</v>
      </c>
      <c r="B21" s="23" t="s">
        <v>40</v>
      </c>
      <c r="C21" s="9">
        <v>1829</v>
      </c>
      <c r="D21" s="9">
        <v>10788</v>
      </c>
      <c r="E21" s="9" t="s">
        <v>85</v>
      </c>
      <c r="F21" s="21"/>
      <c r="G21" s="16">
        <v>0</v>
      </c>
      <c r="H21" s="17">
        <f t="shared" si="0"/>
        <v>0</v>
      </c>
      <c r="I21" s="16">
        <v>0</v>
      </c>
      <c r="J21" s="17">
        <f t="shared" si="1"/>
        <v>0</v>
      </c>
      <c r="K21" s="16">
        <v>1</v>
      </c>
      <c r="L21" s="17">
        <f t="shared" si="2"/>
        <v>0</v>
      </c>
      <c r="M21" s="18">
        <f t="shared" si="3"/>
        <v>1</v>
      </c>
      <c r="N21" s="19">
        <f t="shared" si="4"/>
        <v>0</v>
      </c>
    </row>
    <row r="22" spans="1:16" ht="51" customHeight="1" x14ac:dyDescent="0.25">
      <c r="A22" s="16" t="s">
        <v>104</v>
      </c>
      <c r="B22" s="23" t="s">
        <v>41</v>
      </c>
      <c r="C22" s="9" t="s">
        <v>42</v>
      </c>
      <c r="D22" s="9">
        <v>9127</v>
      </c>
      <c r="E22" s="9" t="s">
        <v>86</v>
      </c>
      <c r="F22" s="21"/>
      <c r="G22" s="16">
        <v>0</v>
      </c>
      <c r="H22" s="17">
        <f t="shared" si="0"/>
        <v>0</v>
      </c>
      <c r="I22" s="16">
        <v>0</v>
      </c>
      <c r="J22" s="17">
        <f t="shared" si="1"/>
        <v>0</v>
      </c>
      <c r="K22" s="16">
        <v>1</v>
      </c>
      <c r="L22" s="17">
        <f t="shared" si="2"/>
        <v>0</v>
      </c>
      <c r="M22" s="18">
        <f t="shared" si="3"/>
        <v>1</v>
      </c>
      <c r="N22" s="19">
        <f t="shared" si="4"/>
        <v>0</v>
      </c>
    </row>
    <row r="23" spans="1:16" s="5" customFormat="1" ht="20.25" customHeight="1" x14ac:dyDescent="0.25">
      <c r="A23" s="38" t="s">
        <v>4</v>
      </c>
      <c r="B23" s="39"/>
      <c r="C23" s="39"/>
      <c r="D23" s="39"/>
      <c r="E23" s="39"/>
      <c r="F23" s="40"/>
      <c r="G23" s="24">
        <f t="shared" ref="G23:N23" si="5">SUM(G7:G22)</f>
        <v>5</v>
      </c>
      <c r="H23" s="25">
        <f t="shared" si="5"/>
        <v>0</v>
      </c>
      <c r="I23" s="24">
        <f t="shared" si="5"/>
        <v>5</v>
      </c>
      <c r="J23" s="25">
        <f t="shared" si="5"/>
        <v>0</v>
      </c>
      <c r="K23" s="24">
        <f t="shared" si="5"/>
        <v>6</v>
      </c>
      <c r="L23" s="25">
        <f t="shared" si="5"/>
        <v>0</v>
      </c>
      <c r="M23" s="24">
        <f t="shared" si="5"/>
        <v>16</v>
      </c>
      <c r="N23" s="25">
        <f t="shared" si="5"/>
        <v>0</v>
      </c>
      <c r="O23" s="13"/>
    </row>
    <row r="24" spans="1:16" s="5" customFormat="1" ht="20.25" customHeight="1" x14ac:dyDescent="0.25">
      <c r="A24" s="38" t="s">
        <v>16</v>
      </c>
      <c r="B24" s="39"/>
      <c r="C24" s="39"/>
      <c r="D24" s="39"/>
      <c r="E24" s="39"/>
      <c r="F24" s="40"/>
      <c r="G24" s="24">
        <f>G23</f>
        <v>5</v>
      </c>
      <c r="H24" s="25">
        <f>H23*1.22</f>
        <v>0</v>
      </c>
      <c r="I24" s="24">
        <f>I23</f>
        <v>5</v>
      </c>
      <c r="J24" s="25">
        <f>J23*1.22</f>
        <v>0</v>
      </c>
      <c r="K24" s="24">
        <f t="shared" ref="K24:M24" si="6">K23</f>
        <v>6</v>
      </c>
      <c r="L24" s="25">
        <f>L23*1.22</f>
        <v>0</v>
      </c>
      <c r="M24" s="24">
        <f t="shared" si="6"/>
        <v>16</v>
      </c>
      <c r="N24" s="25">
        <f>N23*1.22</f>
        <v>0</v>
      </c>
      <c r="O24" s="13"/>
    </row>
    <row r="25" spans="1:16" ht="15.75" x14ac:dyDescent="0.25">
      <c r="A25" s="10"/>
      <c r="B25" s="11"/>
      <c r="C25" s="12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6" ht="15.75" x14ac:dyDescent="0.25">
      <c r="A26" s="10"/>
      <c r="B26" s="11"/>
      <c r="C26" s="12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6" ht="15.75" x14ac:dyDescent="0.25">
      <c r="A27" s="10"/>
      <c r="B27" s="11"/>
      <c r="C27" s="12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6" s="31" customFormat="1" ht="51.75" customHeight="1" x14ac:dyDescent="0.2">
      <c r="A28" s="32"/>
      <c r="C28" s="33"/>
      <c r="E28" s="27" t="s">
        <v>0</v>
      </c>
      <c r="F28" s="28"/>
      <c r="G28" s="37" t="s">
        <v>11</v>
      </c>
      <c r="H28" s="37"/>
      <c r="P28" s="34"/>
    </row>
    <row r="29" spans="1:16" s="31" customFormat="1" x14ac:dyDescent="0.25">
      <c r="A29" s="32"/>
      <c r="C29" s="33"/>
      <c r="E29" s="29"/>
      <c r="F29" s="30" t="s">
        <v>111</v>
      </c>
      <c r="G29" s="30"/>
      <c r="P29" s="34"/>
    </row>
  </sheetData>
  <mergeCells count="14">
    <mergeCell ref="G28:H28"/>
    <mergeCell ref="A23:F23"/>
    <mergeCell ref="A24:F24"/>
    <mergeCell ref="M4:N4"/>
    <mergeCell ref="A3:N3"/>
    <mergeCell ref="A4:A5"/>
    <mergeCell ref="B4:B5"/>
    <mergeCell ref="C4:C5"/>
    <mergeCell ref="D4:D5"/>
    <mergeCell ref="F4:F5"/>
    <mergeCell ref="G4:H4"/>
    <mergeCell ref="I4:J4"/>
    <mergeCell ref="K4:L4"/>
    <mergeCell ref="E4:E5"/>
  </mergeCells>
  <conditionalFormatting sqref="C7">
    <cfRule type="duplicateValues" dxfId="17" priority="19"/>
    <cfRule type="duplicateValues" dxfId="16" priority="20"/>
  </conditionalFormatting>
  <conditionalFormatting sqref="C8">
    <cfRule type="duplicateValues" dxfId="15" priority="17"/>
    <cfRule type="duplicateValues" dxfId="14" priority="18"/>
  </conditionalFormatting>
  <conditionalFormatting sqref="C11">
    <cfRule type="duplicateValues" dxfId="13" priority="9"/>
    <cfRule type="duplicateValues" dxfId="12" priority="10"/>
  </conditionalFormatting>
  <conditionalFormatting sqref="C12">
    <cfRule type="duplicateValues" dxfId="11" priority="7"/>
    <cfRule type="duplicateValues" dxfId="10" priority="8"/>
  </conditionalFormatting>
  <conditionalFormatting sqref="C13:C14">
    <cfRule type="duplicateValues" dxfId="9" priority="5"/>
    <cfRule type="duplicateValues" dxfId="8" priority="6"/>
  </conditionalFormatting>
  <conditionalFormatting sqref="C15">
    <cfRule type="duplicateValues" dxfId="7" priority="3"/>
    <cfRule type="duplicateValues" dxfId="6" priority="4"/>
  </conditionalFormatting>
  <conditionalFormatting sqref="C16">
    <cfRule type="duplicateValues" dxfId="5" priority="1"/>
    <cfRule type="duplicateValues" dxfId="4" priority="2"/>
  </conditionalFormatting>
  <printOptions horizontalCentered="1"/>
  <pageMargins left="0.25" right="0.25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2"/>
  <sheetViews>
    <sheetView zoomScale="90" zoomScaleNormal="90" workbookViewId="0">
      <selection activeCell="M6" sqref="M6"/>
    </sheetView>
  </sheetViews>
  <sheetFormatPr defaultRowHeight="12.75" x14ac:dyDescent="0.25"/>
  <cols>
    <col min="1" max="1" width="6.42578125" style="1" customWidth="1"/>
    <col min="2" max="2" width="32.28515625" style="4" customWidth="1"/>
    <col min="3" max="3" width="15.42578125" style="4" customWidth="1"/>
    <col min="4" max="4" width="17.5703125" style="4" bestFit="1" customWidth="1"/>
    <col min="5" max="5" width="21.42578125" style="4" customWidth="1"/>
    <col min="6" max="6" width="25.28515625" style="4" customWidth="1"/>
    <col min="7" max="7" width="12.42578125" style="4" customWidth="1"/>
    <col min="8" max="8" width="15.28515625" style="4" bestFit="1" customWidth="1"/>
    <col min="9" max="9" width="12.42578125" style="4" customWidth="1"/>
    <col min="10" max="10" width="15.28515625" style="4" bestFit="1" customWidth="1"/>
    <col min="11" max="11" width="13.28515625" style="4" customWidth="1"/>
    <col min="12" max="12" width="17" style="4" customWidth="1"/>
    <col min="13" max="13" width="38" style="4" customWidth="1"/>
    <col min="14" max="16384" width="9.140625" style="4"/>
  </cols>
  <sheetData>
    <row r="1" spans="1:13" ht="12.75" customHeight="1" x14ac:dyDescent="0.25">
      <c r="D1" s="6"/>
      <c r="E1" s="6"/>
      <c r="F1" s="6"/>
      <c r="L1" s="15" t="s">
        <v>112</v>
      </c>
    </row>
    <row r="2" spans="1:13" ht="12.75" customHeight="1" x14ac:dyDescent="0.25">
      <c r="D2" s="6"/>
      <c r="E2" s="6"/>
      <c r="F2" s="6"/>
      <c r="L2" s="14" t="s">
        <v>63</v>
      </c>
    </row>
    <row r="3" spans="1:13" ht="42" customHeight="1" x14ac:dyDescent="0.25">
      <c r="A3" s="41" t="s">
        <v>110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3" ht="19.5" customHeight="1" x14ac:dyDescent="0.25">
      <c r="A4" s="44" t="s">
        <v>1</v>
      </c>
      <c r="B4" s="42" t="s">
        <v>12</v>
      </c>
      <c r="C4" s="42" t="s">
        <v>2</v>
      </c>
      <c r="D4" s="42" t="s">
        <v>3</v>
      </c>
      <c r="E4" s="42" t="s">
        <v>106</v>
      </c>
      <c r="F4" s="42" t="s">
        <v>105</v>
      </c>
      <c r="G4" s="42" t="s">
        <v>6</v>
      </c>
      <c r="H4" s="42"/>
      <c r="I4" s="42" t="s">
        <v>14</v>
      </c>
      <c r="J4" s="42"/>
      <c r="K4" s="43" t="s">
        <v>109</v>
      </c>
      <c r="L4" s="43"/>
    </row>
    <row r="5" spans="1:13" ht="84.75" customHeight="1" x14ac:dyDescent="0.25">
      <c r="A5" s="44"/>
      <c r="B5" s="42"/>
      <c r="C5" s="42"/>
      <c r="D5" s="42"/>
      <c r="E5" s="42"/>
      <c r="F5" s="42"/>
      <c r="G5" s="16" t="s">
        <v>7</v>
      </c>
      <c r="H5" s="17" t="s">
        <v>8</v>
      </c>
      <c r="I5" s="16" t="s">
        <v>7</v>
      </c>
      <c r="J5" s="17" t="s">
        <v>8</v>
      </c>
      <c r="K5" s="18" t="s">
        <v>7</v>
      </c>
      <c r="L5" s="19" t="s">
        <v>8</v>
      </c>
    </row>
    <row r="6" spans="1:13" s="1" customFormat="1" ht="20.25" customHeight="1" x14ac:dyDescent="0.2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</row>
    <row r="7" spans="1:13" ht="15.75" x14ac:dyDescent="0.25">
      <c r="A7" s="16" t="s">
        <v>89</v>
      </c>
      <c r="B7" s="20" t="s">
        <v>17</v>
      </c>
      <c r="C7" s="7" t="s">
        <v>18</v>
      </c>
      <c r="D7" s="7">
        <v>8000</v>
      </c>
      <c r="E7" s="7" t="s">
        <v>66</v>
      </c>
      <c r="F7" s="21"/>
      <c r="G7" s="16">
        <v>1</v>
      </c>
      <c r="H7" s="17">
        <f>F7*G7</f>
        <v>0</v>
      </c>
      <c r="I7" s="16">
        <v>0</v>
      </c>
      <c r="J7" s="17">
        <f t="shared" ref="J7:J14" si="0">F7*I7</f>
        <v>0</v>
      </c>
      <c r="K7" s="18">
        <f>G7+I7</f>
        <v>1</v>
      </c>
      <c r="L7" s="19">
        <f>H7+J7</f>
        <v>0</v>
      </c>
    </row>
    <row r="8" spans="1:13" ht="15.75" x14ac:dyDescent="0.25">
      <c r="A8" s="16" t="s">
        <v>90</v>
      </c>
      <c r="B8" s="20" t="s">
        <v>19</v>
      </c>
      <c r="C8" s="7" t="s">
        <v>21</v>
      </c>
      <c r="D8" s="7">
        <v>9042</v>
      </c>
      <c r="E8" s="7" t="s">
        <v>82</v>
      </c>
      <c r="F8" s="21"/>
      <c r="G8" s="16">
        <v>0</v>
      </c>
      <c r="H8" s="17">
        <f t="shared" ref="H8:H14" si="1">F8*G8</f>
        <v>0</v>
      </c>
      <c r="I8" s="16">
        <v>1</v>
      </c>
      <c r="J8" s="17">
        <f t="shared" si="0"/>
        <v>0</v>
      </c>
      <c r="K8" s="18">
        <f t="shared" ref="K8:K14" si="2">G8+I8</f>
        <v>1</v>
      </c>
      <c r="L8" s="19">
        <f t="shared" ref="L8:L14" si="3">H8+J8</f>
        <v>0</v>
      </c>
    </row>
    <row r="9" spans="1:13" ht="15.75" x14ac:dyDescent="0.25">
      <c r="A9" s="16" t="s">
        <v>91</v>
      </c>
      <c r="B9" s="20" t="s">
        <v>30</v>
      </c>
      <c r="C9" s="7" t="s">
        <v>31</v>
      </c>
      <c r="D9" s="7" t="s">
        <v>55</v>
      </c>
      <c r="E9" s="7" t="s">
        <v>107</v>
      </c>
      <c r="F9" s="21"/>
      <c r="G9" s="16">
        <v>1</v>
      </c>
      <c r="H9" s="17">
        <f t="shared" si="1"/>
        <v>0</v>
      </c>
      <c r="I9" s="16">
        <v>0</v>
      </c>
      <c r="J9" s="17">
        <f t="shared" si="0"/>
        <v>0</v>
      </c>
      <c r="K9" s="18">
        <f t="shared" si="2"/>
        <v>1</v>
      </c>
      <c r="L9" s="19">
        <f t="shared" si="3"/>
        <v>0</v>
      </c>
    </row>
    <row r="10" spans="1:13" ht="15.75" x14ac:dyDescent="0.25">
      <c r="A10" s="16" t="s">
        <v>92</v>
      </c>
      <c r="B10" s="23" t="s">
        <v>13</v>
      </c>
      <c r="C10" s="9">
        <v>21175</v>
      </c>
      <c r="D10" s="9" t="s">
        <v>56</v>
      </c>
      <c r="E10" s="9" t="s">
        <v>68</v>
      </c>
      <c r="F10" s="21"/>
      <c r="G10" s="16">
        <v>1</v>
      </c>
      <c r="H10" s="17">
        <f t="shared" si="1"/>
        <v>0</v>
      </c>
      <c r="I10" s="16">
        <v>0</v>
      </c>
      <c r="J10" s="17">
        <f t="shared" si="0"/>
        <v>0</v>
      </c>
      <c r="K10" s="18">
        <f t="shared" si="2"/>
        <v>1</v>
      </c>
      <c r="L10" s="19">
        <f t="shared" si="3"/>
        <v>0</v>
      </c>
    </row>
    <row r="11" spans="1:13" ht="15.75" x14ac:dyDescent="0.25">
      <c r="A11" s="16" t="s">
        <v>93</v>
      </c>
      <c r="B11" s="23" t="s">
        <v>13</v>
      </c>
      <c r="C11" s="9">
        <v>26621</v>
      </c>
      <c r="D11" s="9">
        <v>7843</v>
      </c>
      <c r="E11" s="9" t="s">
        <v>69</v>
      </c>
      <c r="F11" s="21"/>
      <c r="G11" s="16">
        <v>1</v>
      </c>
      <c r="H11" s="17">
        <f t="shared" si="1"/>
        <v>0</v>
      </c>
      <c r="I11" s="16">
        <v>0</v>
      </c>
      <c r="J11" s="17">
        <f t="shared" si="0"/>
        <v>0</v>
      </c>
      <c r="K11" s="18">
        <f t="shared" si="2"/>
        <v>1</v>
      </c>
      <c r="L11" s="19">
        <f t="shared" si="3"/>
        <v>0</v>
      </c>
    </row>
    <row r="12" spans="1:13" ht="15.75" x14ac:dyDescent="0.25">
      <c r="A12" s="16" t="s">
        <v>94</v>
      </c>
      <c r="B12" s="23" t="s">
        <v>38</v>
      </c>
      <c r="C12" s="9" t="s">
        <v>39</v>
      </c>
      <c r="D12" s="9" t="s">
        <v>60</v>
      </c>
      <c r="E12" s="9" t="s">
        <v>70</v>
      </c>
      <c r="F12" s="21"/>
      <c r="G12" s="16">
        <v>0</v>
      </c>
      <c r="H12" s="17">
        <f t="shared" si="1"/>
        <v>0</v>
      </c>
      <c r="I12" s="16">
        <v>1</v>
      </c>
      <c r="J12" s="17">
        <f t="shared" si="0"/>
        <v>0</v>
      </c>
      <c r="K12" s="18">
        <f t="shared" si="2"/>
        <v>1</v>
      </c>
      <c r="L12" s="19">
        <f t="shared" si="3"/>
        <v>0</v>
      </c>
    </row>
    <row r="13" spans="1:13" ht="36.75" customHeight="1" x14ac:dyDescent="0.25">
      <c r="A13" s="16" t="s">
        <v>95</v>
      </c>
      <c r="B13" s="23" t="s">
        <v>41</v>
      </c>
      <c r="C13" s="9" t="s">
        <v>43</v>
      </c>
      <c r="D13" s="9">
        <v>9128</v>
      </c>
      <c r="E13" s="9" t="s">
        <v>86</v>
      </c>
      <c r="F13" s="21"/>
      <c r="G13" s="16">
        <v>0</v>
      </c>
      <c r="H13" s="17">
        <f t="shared" si="1"/>
        <v>0</v>
      </c>
      <c r="I13" s="16">
        <v>1</v>
      </c>
      <c r="J13" s="17">
        <f t="shared" si="0"/>
        <v>0</v>
      </c>
      <c r="K13" s="18">
        <f t="shared" si="2"/>
        <v>1</v>
      </c>
      <c r="L13" s="19">
        <f t="shared" si="3"/>
        <v>0</v>
      </c>
    </row>
    <row r="14" spans="1:13" ht="39.75" customHeight="1" x14ac:dyDescent="0.25">
      <c r="A14" s="16" t="s">
        <v>96</v>
      </c>
      <c r="B14" s="23" t="s">
        <v>41</v>
      </c>
      <c r="C14" s="9" t="s">
        <v>44</v>
      </c>
      <c r="D14" s="9">
        <v>9437</v>
      </c>
      <c r="E14" s="9" t="s">
        <v>108</v>
      </c>
      <c r="F14" s="21"/>
      <c r="G14" s="16">
        <v>0</v>
      </c>
      <c r="H14" s="17">
        <f t="shared" si="1"/>
        <v>0</v>
      </c>
      <c r="I14" s="16">
        <v>1</v>
      </c>
      <c r="J14" s="17">
        <f t="shared" si="0"/>
        <v>0</v>
      </c>
      <c r="K14" s="18">
        <f t="shared" si="2"/>
        <v>1</v>
      </c>
      <c r="L14" s="19">
        <f t="shared" si="3"/>
        <v>0</v>
      </c>
    </row>
    <row r="15" spans="1:13" s="5" customFormat="1" ht="20.25" customHeight="1" x14ac:dyDescent="0.25">
      <c r="A15" s="38" t="s">
        <v>4</v>
      </c>
      <c r="B15" s="39"/>
      <c r="C15" s="39"/>
      <c r="D15" s="39"/>
      <c r="E15" s="39"/>
      <c r="F15" s="40"/>
      <c r="G15" s="18">
        <f t="shared" ref="G15:J15" si="4">SUM(G7:G14)</f>
        <v>4</v>
      </c>
      <c r="H15" s="25">
        <f t="shared" si="4"/>
        <v>0</v>
      </c>
      <c r="I15" s="24">
        <f t="shared" si="4"/>
        <v>4</v>
      </c>
      <c r="J15" s="25">
        <f t="shared" si="4"/>
        <v>0</v>
      </c>
      <c r="K15" s="24">
        <f t="shared" ref="K15:L15" si="5">SUM(K7:K14)</f>
        <v>8</v>
      </c>
      <c r="L15" s="25">
        <f t="shared" si="5"/>
        <v>0</v>
      </c>
      <c r="M15" s="13"/>
    </row>
    <row r="16" spans="1:13" s="5" customFormat="1" ht="20.25" customHeight="1" x14ac:dyDescent="0.25">
      <c r="A16" s="38" t="s">
        <v>16</v>
      </c>
      <c r="B16" s="39"/>
      <c r="C16" s="39"/>
      <c r="D16" s="39"/>
      <c r="E16" s="39"/>
      <c r="F16" s="40"/>
      <c r="G16" s="18">
        <f>G15</f>
        <v>4</v>
      </c>
      <c r="H16" s="25">
        <f>H15*1.22</f>
        <v>0</v>
      </c>
      <c r="I16" s="24">
        <f>I15</f>
        <v>4</v>
      </c>
      <c r="J16" s="25">
        <f>J15*1.22</f>
        <v>0</v>
      </c>
      <c r="K16" s="24">
        <f>K15</f>
        <v>8</v>
      </c>
      <c r="L16" s="25">
        <f>L15*1.22</f>
        <v>0</v>
      </c>
      <c r="M16" s="13"/>
    </row>
    <row r="17" spans="1:15" ht="15.75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5" ht="15.75" x14ac:dyDescent="0.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5" ht="15.75" x14ac:dyDescent="0.25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5" s="31" customFormat="1" ht="51.75" customHeight="1" x14ac:dyDescent="0.2">
      <c r="A20" s="32"/>
      <c r="D20" s="27" t="s">
        <v>0</v>
      </c>
      <c r="E20" s="28"/>
      <c r="F20" s="37" t="s">
        <v>11</v>
      </c>
      <c r="G20" s="37"/>
      <c r="O20" s="34"/>
    </row>
    <row r="21" spans="1:15" s="31" customFormat="1" x14ac:dyDescent="0.25">
      <c r="A21" s="32"/>
      <c r="D21" s="29"/>
      <c r="E21" s="30" t="s">
        <v>111</v>
      </c>
      <c r="F21" s="30"/>
      <c r="O21" s="34"/>
    </row>
    <row r="22" spans="1:15" s="35" customFormat="1" x14ac:dyDescent="0.25">
      <c r="O22" s="36"/>
    </row>
  </sheetData>
  <mergeCells count="13">
    <mergeCell ref="F20:G20"/>
    <mergeCell ref="A15:F15"/>
    <mergeCell ref="A16:F16"/>
    <mergeCell ref="I4:J4"/>
    <mergeCell ref="K4:L4"/>
    <mergeCell ref="A3:L3"/>
    <mergeCell ref="A4:A5"/>
    <mergeCell ref="B4:B5"/>
    <mergeCell ref="C4:C5"/>
    <mergeCell ref="D4:D5"/>
    <mergeCell ref="F4:F5"/>
    <mergeCell ref="G4:H4"/>
    <mergeCell ref="E4:E5"/>
  </mergeCells>
  <conditionalFormatting sqref="C7">
    <cfRule type="duplicateValues" dxfId="3" priority="19"/>
    <cfRule type="duplicateValues" dxfId="2" priority="20"/>
  </conditionalFormatting>
  <conditionalFormatting sqref="C8">
    <cfRule type="duplicateValues" dxfId="1" priority="15"/>
    <cfRule type="duplicateValues" dxfId="0" priority="16"/>
  </conditionalFormatting>
  <printOptions horizontalCentered="1"/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3.1.1 </vt:lpstr>
      <vt:lpstr>3.1.2</vt:lpstr>
      <vt:lpstr>3.1.3</vt:lpstr>
      <vt:lpstr>'3.1.1 '!Область_печати</vt:lpstr>
      <vt:lpstr>'3.1.2'!Область_печати</vt:lpstr>
      <vt:lpstr>'3.1.3'!Область_печати</vt:lpstr>
    </vt:vector>
  </TitlesOfParts>
  <Company>АО «НК «Нефтиса»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Рольнов Александр Владимирович</dc:creator>
  <cp:lastModifiedBy>Рольнов Александр Владимирович</cp:lastModifiedBy>
  <cp:lastPrinted>2026-07-09T12:12:46Z</cp:lastPrinted>
  <dcterms:created xsi:type="dcterms:W3CDTF">2023-05-11T13:09:02Z</dcterms:created>
  <dcterms:modified xsi:type="dcterms:W3CDTF">2026-07-16T12:58:40Z</dcterms:modified>
</cp:coreProperties>
</file>